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'BoQ1'!$A$1:$BC$18</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PRD</author>
  </authors>
  <commentList>
    <comment ref="M14" authorId="0">
      <text>
        <r>
          <rPr>
            <b/>
            <sz val="9"/>
            <rFont val="Tahoma"/>
            <family val="0"/>
          </rPr>
          <t>PRD:</t>
        </r>
        <r>
          <rPr>
            <sz val="9"/>
            <rFont val="Tahoma"/>
            <family val="0"/>
          </rPr>
          <t xml:space="preserve">
only 14863
is acceptable
</t>
        </r>
      </text>
    </comment>
  </commentList>
</comments>
</file>

<file path=xl/sharedStrings.xml><?xml version="1.0" encoding="utf-8"?>
<sst xmlns="http://schemas.openxmlformats.org/spreadsheetml/2006/main" count="120" uniqueCount="61">
  <si>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</si>
  <si>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</si>
  <si>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</si>
  <si>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</si>
  <si>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</si>
  <si>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</si>
  <si>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</si>
  <si>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</si>
  <si>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</si>
  <si>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</si>
  <si>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</si>
  <si>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</si>
  <si>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</si>
  <si>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</si>
  <si>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</si>
  <si>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</si>
  <si>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</si>
  <si>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</si>
  <si>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</si>
  <si>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</si>
  <si>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</si>
  <si>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</si>
  <si>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</si>
  <si>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</si>
  <si>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</si>
  <si>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</si>
  <si>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</si>
  <si>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</si>
  <si>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</si>
  <si>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</si>
  <si>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</si>
  <si>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</si>
  <si>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</si>
  <si>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</si>
  <si>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</si>
  <si>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</si>
  <si>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</si>
  <si>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</si>
  <si>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</si>
  <si>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</si>
  <si>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</si>
  <si>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</si>
  <si>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</si>
  <si>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</si>
  <si>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</si>
  <si>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</si>
  <si>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</si>
  <si>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</si>
  <si>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</si>
  <si>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</si>
  <si>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</si>
  <si>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</si>
  <si>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</si>
  <si>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</si>
  <si>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</si>
  <si>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Data Entry Operator</t>
  </si>
  <si>
    <t>Service charge of the bidder, per manpower per month</t>
  </si>
  <si>
    <t>Mandatory components of salary including Basic, VDA, CCA, ESIC, EPF, Bonus, LWF as described in the Annexure-III of the price bid</t>
  </si>
  <si>
    <t>Tender Inviting Authority: Commissioner of Customs Cochin</t>
  </si>
  <si>
    <t>Contract No:  S31/81/2019 PRD CUS dated 27.09.2019</t>
  </si>
  <si>
    <t>Name of Work: Tender for outsourcing of manpower services (Office Attendant) for Cochin Customs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</si>
</sst>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9"/>
      <name val="Tahoma"/>
      <family val="0"/>
    </font>
    <font>
      <b/>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4">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3"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2" fillId="0" borderId="13" xfId="58" applyNumberFormat="1" applyFont="1" applyFill="1" applyBorder="1" applyAlignment="1">
      <alignment vertical="top" wrapText="1"/>
      <protection/>
    </xf>
    <xf numFmtId="0" fontId="64"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5"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6" fillId="33" borderId="11" xfId="58" applyNumberFormat="1" applyFont="1" applyFill="1" applyBorder="1" applyAlignment="1" applyProtection="1">
      <alignment vertical="center" wrapText="1"/>
      <protection locked="0"/>
    </xf>
    <xf numFmtId="0" fontId="65"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7" fillId="0" borderId="0" xfId="57" applyNumberFormat="1" applyFont="1" applyFill="1">
      <alignment/>
      <protection/>
    </xf>
    <xf numFmtId="172" fontId="68"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69" fillId="33" borderId="11" xfId="63" applyNumberFormat="1" applyFont="1" applyFill="1" applyBorder="1" applyAlignment="1">
      <alignment horizontal="center" vertical="center"/>
    </xf>
    <xf numFmtId="0" fontId="61"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pageSetUpPr fitToPage="1"/>
  </sheetPr>
  <dimension ref="A1:II19"/>
  <sheetViews>
    <sheetView showGridLines="0" zoomScale="73" zoomScaleNormal="73" zoomScalePageLayoutView="0" workbookViewId="0" topLeftCell="A1">
      <selection activeCell="M15" sqref="M15"/>
    </sheetView>
  </sheetViews>
  <sheetFormatPr defaultColWidth="9.140625" defaultRowHeight="15"/>
  <cols>
    <col min="1" max="1" width="15.421875" style="59" customWidth="1"/>
    <col min="2" max="2" width="47.8515625" style="59" customWidth="1"/>
    <col min="3" max="3" width="10.140625" style="59" hidden="1" customWidth="1"/>
    <col min="4" max="4" width="14.57421875" style="59" customWidth="1"/>
    <col min="5" max="5" width="11.28125" style="59" customWidth="1"/>
    <col min="6" max="6" width="14.421875" style="59" customWidth="1"/>
    <col min="7" max="7" width="14.140625" style="59" hidden="1" customWidth="1"/>
    <col min="8" max="9" width="12.140625" style="59" hidden="1" customWidth="1"/>
    <col min="10" max="10" width="9.00390625" style="59" hidden="1" customWidth="1"/>
    <col min="11" max="11" width="19.57421875" style="59" hidden="1" customWidth="1"/>
    <col min="12" max="12" width="14.28125" style="59" hidden="1" customWidth="1"/>
    <col min="13" max="13" width="19.00390625" style="59" customWidth="1"/>
    <col min="14" max="14" width="15.28125" style="60" hidden="1" customWidth="1"/>
    <col min="15" max="15" width="14.28125" style="59" hidden="1" customWidth="1"/>
    <col min="16" max="16" width="17.28125" style="59" hidden="1" customWidth="1"/>
    <col min="17" max="17" width="18.421875" style="59" hidden="1" customWidth="1"/>
    <col min="18" max="18" width="17.421875" style="59" hidden="1" customWidth="1"/>
    <col min="19" max="19" width="14.7109375" style="59" hidden="1" customWidth="1"/>
    <col min="20" max="20" width="14.8515625" style="59" hidden="1" customWidth="1"/>
    <col min="21" max="21" width="16.421875" style="59" hidden="1" customWidth="1"/>
    <col min="22" max="22" width="13.00390625" style="59" hidden="1" customWidth="1"/>
    <col min="23" max="51" width="9.140625" style="59" hidden="1" customWidth="1"/>
    <col min="52" max="52" width="10.28125" style="59" hidden="1" customWidth="1"/>
    <col min="53" max="53" width="20.28125" style="59" customWidth="1"/>
    <col min="54" max="54" width="18.8515625" style="59" hidden="1" customWidth="1"/>
    <col min="55" max="55" width="43.57421875" style="59" customWidth="1"/>
    <col min="56" max="238" width="9.140625" style="59" customWidth="1"/>
    <col min="239" max="243" width="9.140625" style="61" customWidth="1"/>
    <col min="244" max="16384" width="9.140625" style="59" customWidth="1"/>
  </cols>
  <sheetData>
    <row r="1" spans="1:243" s="1" customFormat="1" ht="25.5" customHeight="1">
      <c r="A1" s="77" t="str">
        <f>B2&amp;" BoQ"</f>
        <v>Item Rate BoQ</v>
      </c>
      <c r="B1" s="77"/>
      <c r="C1" s="77"/>
      <c r="D1" s="77"/>
      <c r="E1" s="77"/>
      <c r="F1" s="77"/>
      <c r="G1" s="77"/>
      <c r="H1" s="77"/>
      <c r="I1" s="77"/>
      <c r="J1" s="77"/>
      <c r="K1" s="77"/>
      <c r="L1" s="77"/>
      <c r="O1" s="2"/>
      <c r="P1" s="2"/>
      <c r="Q1" s="3"/>
      <c r="IE1" s="3"/>
      <c r="IF1" s="3"/>
      <c r="IG1" s="3"/>
      <c r="IH1" s="3"/>
      <c r="II1" s="3"/>
    </row>
    <row r="2" spans="1:17" s="1" customFormat="1" ht="25.5" customHeight="1" hidden="1">
      <c r="A2" s="4" t="s">
        <v>3</v>
      </c>
      <c r="B2" s="4" t="s">
        <v>4</v>
      </c>
      <c r="C2" s="65" t="s">
        <v>5</v>
      </c>
      <c r="D2" s="65"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8" t="s">
        <v>58</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7"/>
      <c r="IF4" s="7"/>
      <c r="IG4" s="7"/>
      <c r="IH4" s="7"/>
      <c r="II4" s="7"/>
    </row>
    <row r="5" spans="1:243" s="6" customFormat="1" ht="30.75" customHeight="1">
      <c r="A5" s="78" t="s">
        <v>60</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7"/>
      <c r="IF5" s="7"/>
      <c r="IG5" s="7"/>
      <c r="IH5" s="7"/>
      <c r="II5" s="7"/>
    </row>
    <row r="6" spans="1:243" s="6" customFormat="1" ht="30.75" customHeight="1">
      <c r="A6" s="78" t="s">
        <v>59</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7"/>
      <c r="IF6" s="7"/>
      <c r="IG6" s="7"/>
      <c r="IH6" s="7"/>
      <c r="II6" s="7"/>
    </row>
    <row r="7" spans="1:243" s="6" customFormat="1" ht="29.25" customHeight="1" hidden="1">
      <c r="A7" s="79" t="s">
        <v>10</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7"/>
      <c r="IF7" s="7"/>
      <c r="IG7" s="7"/>
      <c r="IH7" s="7"/>
      <c r="II7" s="7"/>
    </row>
    <row r="8" spans="1:243" s="9" customFormat="1" ht="61.5" customHeight="1">
      <c r="A8" s="8" t="s">
        <v>51</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2"/>
      <c r="IE8" s="10"/>
      <c r="IF8" s="10"/>
      <c r="IG8" s="10"/>
      <c r="IH8" s="10"/>
      <c r="II8" s="10"/>
    </row>
    <row r="9" spans="1:243" s="11" customFormat="1" ht="61.5" customHeight="1">
      <c r="A9" s="71" t="s">
        <v>11</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4" customFormat="1" ht="18.75" customHeight="1">
      <c r="A13" s="19">
        <v>1</v>
      </c>
      <c r="B13" s="20" t="s">
        <v>55</v>
      </c>
      <c r="C13" s="21" t="s">
        <v>34</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1"/>
      <c r="BB13" s="32"/>
      <c r="BC13" s="33"/>
      <c r="IE13" s="35">
        <v>1</v>
      </c>
      <c r="IF13" s="35" t="s">
        <v>35</v>
      </c>
      <c r="IG13" s="35" t="s">
        <v>36</v>
      </c>
      <c r="IH13" s="35">
        <v>10</v>
      </c>
      <c r="II13" s="35" t="s">
        <v>37</v>
      </c>
    </row>
    <row r="14" spans="1:243" s="34" customFormat="1" ht="74.25" customHeight="1">
      <c r="A14" s="19">
        <v>1.01</v>
      </c>
      <c r="B14" s="33" t="s">
        <v>57</v>
      </c>
      <c r="C14" s="21" t="s">
        <v>38</v>
      </c>
      <c r="D14" s="69">
        <v>17</v>
      </c>
      <c r="E14" s="23" t="s">
        <v>39</v>
      </c>
      <c r="F14" s="70">
        <v>14863</v>
      </c>
      <c r="G14" s="36"/>
      <c r="H14" s="24"/>
      <c r="I14" s="22" t="s">
        <v>40</v>
      </c>
      <c r="J14" s="25">
        <f>IF(I14="Less(-)",-1,1)</f>
        <v>1</v>
      </c>
      <c r="K14" s="26" t="s">
        <v>48</v>
      </c>
      <c r="L14" s="26" t="s">
        <v>7</v>
      </c>
      <c r="M14" s="68"/>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6">
        <f>total_amount_ba($B$2,$D$2,D14,F14,J14,K14,M14)</f>
        <v>0</v>
      </c>
      <c r="BB14" s="66">
        <f>BA14+SUM(N14:AZ14)</f>
        <v>0</v>
      </c>
      <c r="BC14" s="33" t="str">
        <f>SpellNumber(L14,BB14)</f>
        <v>INR Zero Only</v>
      </c>
      <c r="IE14" s="35">
        <v>1.01</v>
      </c>
      <c r="IF14" s="35" t="s">
        <v>41</v>
      </c>
      <c r="IG14" s="35" t="s">
        <v>36</v>
      </c>
      <c r="IH14" s="35">
        <v>123.223</v>
      </c>
      <c r="II14" s="35" t="s">
        <v>39</v>
      </c>
    </row>
    <row r="15" spans="1:243" s="34" customFormat="1" ht="78" customHeight="1">
      <c r="A15" s="19">
        <v>1.02</v>
      </c>
      <c r="B15" s="33" t="s">
        <v>56</v>
      </c>
      <c r="C15" s="21" t="s">
        <v>42</v>
      </c>
      <c r="D15" s="69">
        <v>17</v>
      </c>
      <c r="E15" s="23" t="s">
        <v>39</v>
      </c>
      <c r="F15" s="70">
        <v>0</v>
      </c>
      <c r="G15" s="36"/>
      <c r="H15" s="36"/>
      <c r="I15" s="22" t="s">
        <v>40</v>
      </c>
      <c r="J15" s="25">
        <f>IF(I15="Less(-)",-1,1)</f>
        <v>1</v>
      </c>
      <c r="K15" s="26" t="s">
        <v>48</v>
      </c>
      <c r="L15" s="26" t="s">
        <v>7</v>
      </c>
      <c r="M15" s="68"/>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6">
        <f>total_amount_ba($B$2,$D$2,D15,F15,J15,K15,M15)</f>
        <v>0</v>
      </c>
      <c r="BB15" s="66">
        <f>BA15+SUM(N15:AZ15)</f>
        <v>0</v>
      </c>
      <c r="BC15" s="33" t="str">
        <f>SpellNumber(L15,BB15)</f>
        <v>INR Zero Only</v>
      </c>
      <c r="IE15" s="35">
        <v>1.02</v>
      </c>
      <c r="IF15" s="35" t="s">
        <v>43</v>
      </c>
      <c r="IG15" s="35" t="s">
        <v>44</v>
      </c>
      <c r="IH15" s="35">
        <v>213</v>
      </c>
      <c r="II15" s="35" t="s">
        <v>39</v>
      </c>
    </row>
    <row r="16" spans="1:243" s="34" customFormat="1" ht="33" customHeight="1">
      <c r="A16" s="41" t="s">
        <v>46</v>
      </c>
      <c r="B16" s="42"/>
      <c r="C16" s="43"/>
      <c r="D16" s="44"/>
      <c r="E16" s="44"/>
      <c r="F16" s="44"/>
      <c r="G16" s="44"/>
      <c r="H16" s="45"/>
      <c r="I16" s="45"/>
      <c r="J16" s="45"/>
      <c r="K16" s="45"/>
      <c r="L16" s="46"/>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67">
        <f>SUM(BA13:BA15)</f>
        <v>0</v>
      </c>
      <c r="BB16" s="67">
        <f>SUM(BB13:BB15)</f>
        <v>0</v>
      </c>
      <c r="BC16" s="33" t="str">
        <f>SpellNumber($E$2,BB16)</f>
        <v>INR Zero Only</v>
      </c>
      <c r="IE16" s="35">
        <v>4</v>
      </c>
      <c r="IF16" s="35" t="s">
        <v>43</v>
      </c>
      <c r="IG16" s="35" t="s">
        <v>45</v>
      </c>
      <c r="IH16" s="35">
        <v>10</v>
      </c>
      <c r="II16" s="35" t="s">
        <v>39</v>
      </c>
    </row>
    <row r="17" spans="1:243" s="57" customFormat="1" ht="39" customHeight="1" hidden="1">
      <c r="A17" s="42" t="s">
        <v>50</v>
      </c>
      <c r="B17" s="48"/>
      <c r="C17" s="49"/>
      <c r="D17" s="50"/>
      <c r="E17" s="51" t="s">
        <v>47</v>
      </c>
      <c r="F17" s="64"/>
      <c r="G17" s="52"/>
      <c r="H17" s="53"/>
      <c r="I17" s="53"/>
      <c r="J17" s="53"/>
      <c r="K17" s="54"/>
      <c r="L17" s="55"/>
      <c r="M17" s="56"/>
      <c r="O17" s="34"/>
      <c r="P17" s="34"/>
      <c r="Q17" s="34"/>
      <c r="R17" s="34"/>
      <c r="S17" s="34"/>
      <c r="BA17" s="62">
        <f>IF(ISBLANK(F17),0,IF(E17="Excess (+)",ROUND(BA16+(BA16*F17),2),IF(E17="Less (-)",ROUND(BA16+(BA16*F17*(-1)),2),0)))</f>
        <v>0</v>
      </c>
      <c r="BB17" s="63">
        <f>ROUND(BA17,0)</f>
        <v>0</v>
      </c>
      <c r="BC17" s="33" t="str">
        <f>SpellNumber(L17,BB17)</f>
        <v> Zero Only</v>
      </c>
      <c r="IE17" s="58"/>
      <c r="IF17" s="58"/>
      <c r="IG17" s="58"/>
      <c r="IH17" s="58"/>
      <c r="II17" s="58"/>
    </row>
    <row r="18" spans="1:243" s="57" customFormat="1" ht="51" customHeight="1">
      <c r="A18" s="41" t="s">
        <v>49</v>
      </c>
      <c r="B18" s="41"/>
      <c r="C18" s="74" t="str">
        <f>SpellNumber($E$2,BB16)</f>
        <v>INR Zero Only</v>
      </c>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6"/>
      <c r="IE18" s="58"/>
      <c r="IF18" s="58"/>
      <c r="IG18" s="58"/>
      <c r="IH18" s="58"/>
      <c r="II18" s="58"/>
    </row>
    <row r="19" spans="3:243" s="14" customFormat="1" ht="15">
      <c r="C19" s="59"/>
      <c r="D19" s="59"/>
      <c r="E19" s="59"/>
      <c r="F19" s="59"/>
      <c r="G19" s="59"/>
      <c r="H19" s="59"/>
      <c r="I19" s="59"/>
      <c r="J19" s="59"/>
      <c r="K19" s="59"/>
      <c r="L19" s="59"/>
      <c r="M19" s="59"/>
      <c r="O19" s="59"/>
      <c r="BA19" s="59"/>
      <c r="BC19" s="59"/>
      <c r="IE19" s="15"/>
      <c r="IF19" s="15"/>
      <c r="IG19" s="15"/>
      <c r="IH19" s="15"/>
      <c r="II19" s="15"/>
    </row>
  </sheetData>
  <sheetProtection password="D6A9" sheet="1" selectLockedCells="1"/>
  <mergeCells count="8">
    <mergeCell ref="A9:BC9"/>
    <mergeCell ref="C18:BC18"/>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list" allowBlank="1" showInputMessage="1" showErrorMessage="1" sqref="L14 L13 L15">
      <formula1>"INR"</formula1>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15">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5">
      <formula1>0</formula1>
      <formula2>999999999999999</formula2>
    </dataValidation>
    <dataValidation type="whole" operator="equal" allowBlank="1" showInputMessage="1" showErrorMessage="1" sqref="M14">
      <formula1>14863</formula1>
    </dataValidation>
  </dataValidations>
  <printOptions/>
  <pageMargins left="0.5511811023622047" right="0.31496062992125984" top="0.5905511811023623" bottom="0.5118110236220472" header="0.31496062992125984" footer="0.31496062992125984"/>
  <pageSetup fitToHeight="1" fitToWidth="1" horizontalDpi="600" verticalDpi="600" orientation="landscape" paperSize="9" scale="74"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3" t="s">
        <v>2</v>
      </c>
      <c r="F6" s="83"/>
      <c r="G6" s="83"/>
      <c r="H6" s="83"/>
      <c r="I6" s="83"/>
      <c r="J6" s="83"/>
      <c r="K6" s="83"/>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PRD</cp:lastModifiedBy>
  <cp:lastPrinted>2019-09-02T12:52:16Z</cp:lastPrinted>
  <dcterms:created xsi:type="dcterms:W3CDTF">2009-01-30T06:42:42Z</dcterms:created>
  <dcterms:modified xsi:type="dcterms:W3CDTF">2019-09-27T12:09:00Z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